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hernandezv\Documents\RHV\Documents\Administración 2018 - 2021\2021\Mes\03 Marzo\CIERRE\"/>
    </mc:Choice>
  </mc:AlternateContent>
  <bookViews>
    <workbookView xWindow="0" yWindow="0" windowWidth="20490" windowHeight="7620"/>
  </bookViews>
  <sheets>
    <sheet name="F5 - EAID" sheetId="1" r:id="rId1"/>
  </sheets>
  <definedNames>
    <definedName name="_xlnm.Print_Area" localSheetId="0">'F5 - EAID'!$A$1:$T$70</definedName>
  </definedNames>
  <calcPr calcId="162913"/>
</workbook>
</file>

<file path=xl/calcChain.xml><?xml version="1.0" encoding="utf-8"?>
<calcChain xmlns="http://schemas.openxmlformats.org/spreadsheetml/2006/main">
  <c r="B29" i="1" l="1"/>
  <c r="B17" i="1"/>
  <c r="D20" i="1" l="1"/>
  <c r="D57" i="1" l="1"/>
  <c r="E29" i="1"/>
  <c r="F29" i="1"/>
  <c r="E38" i="1" l="1"/>
  <c r="E53" i="1" l="1"/>
  <c r="E44" i="1"/>
  <c r="E17" i="1"/>
  <c r="C17" i="1" l="1"/>
  <c r="C44" i="1"/>
  <c r="C53" i="1"/>
  <c r="C29" i="1"/>
  <c r="G42" i="1" l="1"/>
  <c r="F17" i="1"/>
  <c r="G45" i="1" l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2" i="1"/>
  <c r="G65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10" i="1"/>
  <c r="D70" i="1"/>
  <c r="D69" i="1"/>
  <c r="D68" i="1"/>
  <c r="D45" i="1"/>
  <c r="D46" i="1"/>
  <c r="D47" i="1"/>
  <c r="D48" i="1"/>
  <c r="D49" i="1"/>
  <c r="D50" i="1"/>
  <c r="D51" i="1"/>
  <c r="D52" i="1"/>
  <c r="D54" i="1"/>
  <c r="D55" i="1"/>
  <c r="D56" i="1"/>
  <c r="D59" i="1"/>
  <c r="D60" i="1"/>
  <c r="D61" i="1"/>
  <c r="D62" i="1"/>
  <c r="D65" i="1"/>
  <c r="D18" i="1"/>
  <c r="D19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9" i="1"/>
  <c r="D40" i="1"/>
  <c r="D42" i="1"/>
  <c r="C64" i="1" l="1"/>
  <c r="E64" i="1"/>
  <c r="B64" i="1"/>
  <c r="F58" i="1"/>
  <c r="E58" i="1"/>
  <c r="E63" i="1" s="1"/>
  <c r="C58" i="1"/>
  <c r="C63" i="1" s="1"/>
  <c r="B58" i="1"/>
  <c r="D58" i="1" s="1"/>
  <c r="F53" i="1"/>
  <c r="B53" i="1"/>
  <c r="D53" i="1" s="1"/>
  <c r="F44" i="1"/>
  <c r="B44" i="1"/>
  <c r="D44" i="1" s="1"/>
  <c r="G58" i="1" l="1"/>
  <c r="G64" i="1"/>
  <c r="D64" i="1"/>
  <c r="G53" i="1"/>
  <c r="G44" i="1"/>
  <c r="B63" i="1"/>
  <c r="D63" i="1" s="1"/>
  <c r="F63" i="1"/>
  <c r="F38" i="1"/>
  <c r="C38" i="1"/>
  <c r="B38" i="1"/>
  <c r="D29" i="1"/>
  <c r="G63" i="1" l="1"/>
  <c r="G38" i="1"/>
  <c r="D17" i="1"/>
  <c r="G17" i="1"/>
  <c r="G29" i="1"/>
  <c r="F41" i="1"/>
  <c r="C41" i="1"/>
  <c r="D38" i="1"/>
  <c r="B41" i="1"/>
  <c r="B66" i="1" s="1"/>
  <c r="E41" i="1"/>
  <c r="E66" i="1" s="1"/>
  <c r="P9" i="1"/>
  <c r="Q9" i="1"/>
  <c r="R9" i="1"/>
  <c r="S9" i="1"/>
  <c r="T9" i="1"/>
  <c r="G41" i="1" l="1"/>
  <c r="F66" i="1"/>
  <c r="G66" i="1" s="1"/>
  <c r="C66" i="1"/>
  <c r="D66" i="1" s="1"/>
  <c r="D41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<sst xmlns="http://schemas.openxmlformats.org/spreadsheetml/2006/main" count="154" uniqueCount="147">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</sst>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20" fillId="10" borderId="26" applyNumberFormat="0" applyAlignment="0" applyProtection="0"/>
    <xf numFmtId="0" fontId="21" fillId="11" borderId="27" applyNumberFormat="0" applyAlignment="0" applyProtection="0"/>
    <xf numFmtId="0" fontId="22" fillId="11" borderId="26" applyNumberFormat="0" applyAlignment="0" applyProtection="0"/>
    <xf numFmtId="0" fontId="23" fillId="0" borderId="28" applyNumberFormat="0" applyFill="0" applyAlignment="0" applyProtection="0"/>
    <xf numFmtId="0" fontId="24" fillId="12" borderId="29" applyNumberFormat="0" applyAlignment="0" applyProtection="0"/>
    <xf numFmtId="0" fontId="27" fillId="0" borderId="31" applyNumberFormat="0" applyFill="0" applyAlignment="0" applyProtection="0"/>
    <xf numFmtId="0" fontId="1" fillId="0" borderId="18"/>
    <xf numFmtId="0" fontId="13" fillId="0" borderId="18" applyNumberFormat="0" applyFill="0" applyBorder="0" applyAlignment="0" applyProtection="0"/>
    <xf numFmtId="0" fontId="16" fillId="0" borderId="18" applyNumberFormat="0" applyFill="0" applyBorder="0" applyAlignment="0" applyProtection="0"/>
    <xf numFmtId="0" fontId="17" fillId="7" borderId="18" applyNumberFormat="0" applyBorder="0" applyAlignment="0" applyProtection="0"/>
    <xf numFmtId="0" fontId="18" fillId="8" borderId="18" applyNumberFormat="0" applyBorder="0" applyAlignment="0" applyProtection="0"/>
    <xf numFmtId="0" fontId="19" fillId="9" borderId="18" applyNumberFormat="0" applyBorder="0" applyAlignment="0" applyProtection="0"/>
    <xf numFmtId="0" fontId="25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6" fillId="0" borderId="18" applyNumberFormat="0" applyFill="0" applyBorder="0" applyAlignment="0" applyProtection="0"/>
    <xf numFmtId="0" fontId="28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8" fillId="17" borderId="18" applyNumberFormat="0" applyBorder="0" applyAlignment="0" applyProtection="0"/>
    <xf numFmtId="0" fontId="28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8" fillId="21" borderId="18" applyNumberFormat="0" applyBorder="0" applyAlignment="0" applyProtection="0"/>
    <xf numFmtId="0" fontId="28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8" fillId="25" borderId="18" applyNumberFormat="0" applyBorder="0" applyAlignment="0" applyProtection="0"/>
    <xf numFmtId="0" fontId="28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8" fillId="29" borderId="18" applyNumberFormat="0" applyBorder="0" applyAlignment="0" applyProtection="0"/>
    <xf numFmtId="0" fontId="28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8" fillId="33" borderId="18" applyNumberFormat="0" applyBorder="0" applyAlignment="0" applyProtection="0"/>
    <xf numFmtId="0" fontId="28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8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2" fillId="0" borderId="18"/>
    <xf numFmtId="43" fontId="1" fillId="0" borderId="18" applyFont="0" applyFill="0" applyBorder="0" applyAlignment="0" applyProtection="0"/>
  </cellStyleXfs>
  <cellXfs count="38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9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7" fillId="6" borderId="18" xfId="0" applyFont="1" applyFill="1" applyBorder="1" applyAlignment="1">
      <alignment vertical="top"/>
    </xf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 applyProtection="1">
      <alignment horizontal="center" wrapText="1"/>
    </xf>
    <xf numFmtId="0" fontId="10" fillId="6" borderId="0" xfId="0" applyFont="1" applyFill="1" applyAlignment="1">
      <alignment horizontal="center"/>
    </xf>
    <xf numFmtId="0" fontId="11" fillId="6" borderId="18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" builtinId="16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="130" zoomScaleNormal="13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D57" sqref="D57"/>
    </sheetView>
  </sheetViews>
  <sheetFormatPr baseColWidth="10" defaultRowHeight="12.75"/>
  <cols>
    <col min="1" max="1" width="40.5703125" style="12"/>
    <col min="2" max="2" width="13.42578125" style="12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37" t="s">
        <v>142</v>
      </c>
      <c r="B1" s="37"/>
      <c r="C1" s="37"/>
      <c r="D1" s="37"/>
      <c r="E1" s="37"/>
      <c r="F1" s="37"/>
      <c r="G1" s="37"/>
      <c r="H1" s="37"/>
      <c r="I1" s="37"/>
    </row>
    <row r="2" spans="1:21">
      <c r="A2" s="37" t="s">
        <v>143</v>
      </c>
      <c r="B2" s="37"/>
      <c r="C2" s="37"/>
      <c r="D2" s="37"/>
      <c r="E2" s="37"/>
      <c r="F2" s="37"/>
      <c r="G2" s="37"/>
      <c r="H2" s="37"/>
      <c r="I2" s="37"/>
    </row>
    <row r="3" spans="1:21">
      <c r="A3" s="37" t="s">
        <v>144</v>
      </c>
      <c r="B3" s="37"/>
      <c r="C3" s="37"/>
      <c r="D3" s="37"/>
      <c r="E3" s="37"/>
      <c r="F3" s="37"/>
      <c r="G3" s="37"/>
      <c r="H3" s="37"/>
      <c r="I3" s="37"/>
    </row>
    <row r="4" spans="1:21">
      <c r="A4" s="37" t="s">
        <v>145</v>
      </c>
      <c r="B4" s="37"/>
      <c r="C4" s="37"/>
      <c r="D4" s="37"/>
      <c r="E4" s="37"/>
      <c r="F4" s="37"/>
      <c r="G4" s="37"/>
      <c r="H4" s="37"/>
      <c r="I4" s="37"/>
    </row>
    <row r="5" spans="1:21">
      <c r="A5" s="37" t="s">
        <v>146</v>
      </c>
      <c r="B5" s="37"/>
      <c r="C5" s="37"/>
      <c r="D5" s="37"/>
      <c r="E5" s="37"/>
      <c r="F5" s="37"/>
      <c r="G5" s="37"/>
      <c r="H5" s="37"/>
      <c r="I5" s="37"/>
    </row>
    <row r="6" spans="1:21" ht="13.5" thickBot="1">
      <c r="A6" s="24"/>
      <c r="B6" s="25"/>
      <c r="C6" s="25"/>
      <c r="D6" s="25"/>
      <c r="E6" s="25"/>
      <c r="F6" s="25"/>
      <c r="G6" s="25"/>
      <c r="H6" s="26" t="s">
        <v>140</v>
      </c>
      <c r="I6" s="27"/>
      <c r="J6" s="27"/>
      <c r="K6" s="27"/>
      <c r="L6" s="27"/>
      <c r="M6" s="27"/>
      <c r="N6" s="27"/>
      <c r="O6" s="36" t="s">
        <v>141</v>
      </c>
      <c r="P6" s="36"/>
      <c r="Q6" s="36"/>
      <c r="R6" s="36"/>
      <c r="S6" s="36"/>
      <c r="T6" s="36"/>
    </row>
    <row r="7" spans="1:21" ht="13.5" customHeight="1" thickBot="1">
      <c r="A7" s="28" t="s">
        <v>0</v>
      </c>
      <c r="B7" s="30" t="s">
        <v>1</v>
      </c>
      <c r="C7" s="31"/>
      <c r="D7" s="31"/>
      <c r="E7" s="31"/>
      <c r="F7" s="32"/>
      <c r="G7" s="33" t="s">
        <v>2</v>
      </c>
      <c r="H7" s="35" t="s">
        <v>70</v>
      </c>
      <c r="I7" s="35" t="s">
        <v>71</v>
      </c>
      <c r="J7" s="35"/>
      <c r="K7" s="35"/>
      <c r="L7" s="35"/>
      <c r="M7" s="35"/>
      <c r="N7" s="35" t="s">
        <v>72</v>
      </c>
      <c r="O7" s="35" t="s">
        <v>71</v>
      </c>
      <c r="P7" s="35"/>
      <c r="Q7" s="35"/>
      <c r="R7" s="35"/>
      <c r="S7" s="35"/>
      <c r="T7" s="35" t="s">
        <v>72</v>
      </c>
      <c r="U7" s="7"/>
    </row>
    <row r="8" spans="1:21" ht="16.5" customHeight="1" thickBot="1">
      <c r="A8" s="29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4"/>
      <c r="H8" s="35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35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35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4" t="s">
        <v>9</v>
      </c>
      <c r="B10" s="15">
        <v>2010403051</v>
      </c>
      <c r="C10" s="15">
        <v>25903567.759999998</v>
      </c>
      <c r="D10" s="15">
        <v>2036306618.76</v>
      </c>
      <c r="E10" s="15">
        <v>1349516262.9099998</v>
      </c>
      <c r="F10" s="15">
        <v>1349516262.9099998</v>
      </c>
      <c r="G10" s="15">
        <f>+F10-B10</f>
        <v>-660886788.09000015</v>
      </c>
      <c r="H10" t="s">
        <v>79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1">B10-I10</f>
        <v>34536896</v>
      </c>
      <c r="P10" s="10">
        <f t="shared" ref="P10:P70" si="2">C10-J10</f>
        <v>25608102.839999996</v>
      </c>
      <c r="Q10" s="10">
        <f t="shared" ref="Q10:Q70" si="3">D10-K10</f>
        <v>60144998.839999914</v>
      </c>
      <c r="R10" s="10">
        <f t="shared" ref="R10:R70" si="4">E10-L10</f>
        <v>-63488068.730000257</v>
      </c>
      <c r="S10" s="10">
        <f t="shared" ref="S10:S70" si="5">F10-M10</f>
        <v>-63488068.730000257</v>
      </c>
      <c r="T10" s="10">
        <f t="shared" ref="T10:T70" si="6">G10-N10</f>
        <v>-98024964.730000138</v>
      </c>
      <c r="U10" s="7"/>
    </row>
    <row r="11" spans="1:21">
      <c r="A11" s="14" t="s">
        <v>10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ref="G11:G65" si="7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>
      <c r="A12" s="14" t="s">
        <v>11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7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>
      <c r="A13" s="14" t="s">
        <v>12</v>
      </c>
      <c r="B13" s="15">
        <v>493149037</v>
      </c>
      <c r="C13" s="15">
        <v>24747191.729999993</v>
      </c>
      <c r="D13" s="15">
        <v>517896228.73000002</v>
      </c>
      <c r="E13" s="15">
        <v>155316860.69999993</v>
      </c>
      <c r="F13" s="15">
        <v>144023908.06000003</v>
      </c>
      <c r="G13" s="15">
        <f t="shared" si="7"/>
        <v>-349125128.93999994</v>
      </c>
      <c r="H13" t="s">
        <v>82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1"/>
        <v>21679665</v>
      </c>
      <c r="P13" s="10">
        <f t="shared" si="2"/>
        <v>18609314.509999994</v>
      </c>
      <c r="Q13" s="10">
        <f t="shared" si="3"/>
        <v>40288979.50999999</v>
      </c>
      <c r="R13" s="10">
        <f t="shared" si="4"/>
        <v>-20323902.900000066</v>
      </c>
      <c r="S13" s="10">
        <f t="shared" si="5"/>
        <v>-19384374.079999954</v>
      </c>
      <c r="T13" s="10">
        <f t="shared" si="6"/>
        <v>-41064039.079999924</v>
      </c>
      <c r="U13" s="7"/>
    </row>
    <row r="14" spans="1:21">
      <c r="A14" s="14" t="s">
        <v>13</v>
      </c>
      <c r="B14" s="15">
        <v>74731662</v>
      </c>
      <c r="C14" s="15">
        <v>21444254.890000012</v>
      </c>
      <c r="D14" s="15">
        <v>96175916.890000015</v>
      </c>
      <c r="E14" s="15">
        <v>21444254.890000012</v>
      </c>
      <c r="F14" s="15">
        <v>21444254.890000012</v>
      </c>
      <c r="G14" s="15">
        <f t="shared" si="7"/>
        <v>-53287407.109999985</v>
      </c>
      <c r="H14" t="s">
        <v>83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1"/>
        <v>5239007</v>
      </c>
      <c r="P14" s="10">
        <f t="shared" si="2"/>
        <v>11448907.840000011</v>
      </c>
      <c r="Q14" s="10">
        <f t="shared" si="3"/>
        <v>16687914.840000018</v>
      </c>
      <c r="R14" s="10">
        <f t="shared" si="4"/>
        <v>-30561484.09999999</v>
      </c>
      <c r="S14" s="10">
        <f t="shared" si="5"/>
        <v>-30561484.09999999</v>
      </c>
      <c r="T14" s="10">
        <f t="shared" si="6"/>
        <v>-35800491.099999979</v>
      </c>
      <c r="U14" s="7"/>
    </row>
    <row r="15" spans="1:21">
      <c r="A15" s="14" t="s">
        <v>14</v>
      </c>
      <c r="B15" s="15">
        <v>108035212</v>
      </c>
      <c r="C15" s="15">
        <v>15538902.939999999</v>
      </c>
      <c r="D15" s="15">
        <v>123574114.94</v>
      </c>
      <c r="E15" s="15">
        <v>34780966.769999996</v>
      </c>
      <c r="F15" s="15">
        <v>34607540.68999999</v>
      </c>
      <c r="G15" s="15">
        <f t="shared" si="7"/>
        <v>-73427671.310000002</v>
      </c>
      <c r="H15" t="s">
        <v>84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1"/>
        <v>1814370</v>
      </c>
      <c r="P15" s="10">
        <f t="shared" si="2"/>
        <v>6926257.459999999</v>
      </c>
      <c r="Q15" s="10">
        <f t="shared" si="3"/>
        <v>8740627.4599999934</v>
      </c>
      <c r="R15" s="10">
        <f t="shared" si="4"/>
        <v>-10589423.260000005</v>
      </c>
      <c r="S15" s="10">
        <f t="shared" si="5"/>
        <v>-10550061.460000008</v>
      </c>
      <c r="T15" s="10">
        <f t="shared" si="6"/>
        <v>-12364431.460000001</v>
      </c>
      <c r="U15" s="7"/>
    </row>
    <row r="16" spans="1:21">
      <c r="A16" s="14" t="s">
        <v>15</v>
      </c>
      <c r="B16" s="15">
        <v>0</v>
      </c>
      <c r="C16" s="15">
        <v>2553600</v>
      </c>
      <c r="D16" s="15">
        <v>2553600</v>
      </c>
      <c r="E16" s="15">
        <v>2553600</v>
      </c>
      <c r="F16" s="15">
        <v>2553600</v>
      </c>
      <c r="G16" s="15">
        <f t="shared" si="7"/>
        <v>2553600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2553600</v>
      </c>
      <c r="Q16" s="10">
        <f t="shared" si="3"/>
        <v>2553600</v>
      </c>
      <c r="R16" s="10">
        <f t="shared" si="4"/>
        <v>2553600</v>
      </c>
      <c r="S16" s="10">
        <f t="shared" si="5"/>
        <v>2553600</v>
      </c>
      <c r="T16" s="10">
        <f t="shared" si="6"/>
        <v>2553600</v>
      </c>
      <c r="U16" s="7"/>
    </row>
    <row r="17" spans="1:21">
      <c r="A17" s="14" t="s">
        <v>16</v>
      </c>
      <c r="B17" s="15">
        <f>SUM(B18:B28)</f>
        <v>1216013635</v>
      </c>
      <c r="C17" s="15">
        <f>SUM(C18:C28)</f>
        <v>2678511</v>
      </c>
      <c r="D17" s="15">
        <f t="shared" ref="D17:D70" si="8">B17+C17</f>
        <v>1218692146</v>
      </c>
      <c r="E17" s="15">
        <f>SUM(E18:E28)</f>
        <v>367003608</v>
      </c>
      <c r="F17" s="15">
        <f>SUM(F18:F28)</f>
        <v>367003608</v>
      </c>
      <c r="G17" s="15">
        <f t="shared" si="7"/>
        <v>-849010027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-48585783</v>
      </c>
      <c r="P17" s="10">
        <f t="shared" si="2"/>
        <v>2678511</v>
      </c>
      <c r="Q17" s="10">
        <f t="shared" si="3"/>
        <v>-45907272</v>
      </c>
      <c r="R17" s="10">
        <f t="shared" si="4"/>
        <v>24767816</v>
      </c>
      <c r="S17" s="10">
        <f t="shared" si="5"/>
        <v>24767816</v>
      </c>
      <c r="T17" s="10">
        <f t="shared" si="6"/>
        <v>73353599</v>
      </c>
      <c r="U17" s="7"/>
    </row>
    <row r="18" spans="1:21">
      <c r="A18" s="16" t="s">
        <v>17</v>
      </c>
      <c r="B18" s="15">
        <v>697957360</v>
      </c>
      <c r="C18" s="15">
        <v>0</v>
      </c>
      <c r="D18" s="15">
        <f t="shared" si="8"/>
        <v>697957360</v>
      </c>
      <c r="E18" s="15">
        <v>205184931</v>
      </c>
      <c r="F18" s="15">
        <v>205184931</v>
      </c>
      <c r="G18" s="15">
        <f t="shared" si="7"/>
        <v>-492772429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-27886863</v>
      </c>
      <c r="P18" s="10">
        <f t="shared" si="2"/>
        <v>0</v>
      </c>
      <c r="Q18" s="10">
        <f t="shared" si="3"/>
        <v>-27886863</v>
      </c>
      <c r="R18" s="10">
        <f t="shared" si="4"/>
        <v>8844620</v>
      </c>
      <c r="S18" s="10">
        <f t="shared" si="5"/>
        <v>8844620</v>
      </c>
      <c r="T18" s="10">
        <f t="shared" si="6"/>
        <v>36731483</v>
      </c>
      <c r="U18" s="7"/>
    </row>
    <row r="19" spans="1:21">
      <c r="A19" s="16" t="s">
        <v>18</v>
      </c>
      <c r="B19" s="15">
        <v>226776392</v>
      </c>
      <c r="C19" s="15">
        <v>0</v>
      </c>
      <c r="D19" s="15">
        <f t="shared" si="8"/>
        <v>226776392</v>
      </c>
      <c r="E19" s="15">
        <v>62907704</v>
      </c>
      <c r="F19" s="15">
        <v>62907704</v>
      </c>
      <c r="G19" s="15">
        <f t="shared" si="7"/>
        <v>-163868688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-9060843</v>
      </c>
      <c r="P19" s="10">
        <f t="shared" si="2"/>
        <v>0</v>
      </c>
      <c r="Q19" s="10">
        <f t="shared" si="3"/>
        <v>-9060843</v>
      </c>
      <c r="R19" s="10">
        <f t="shared" si="4"/>
        <v>1587204</v>
      </c>
      <c r="S19" s="10">
        <f t="shared" si="5"/>
        <v>1587204</v>
      </c>
      <c r="T19" s="10">
        <f t="shared" si="6"/>
        <v>10648047</v>
      </c>
      <c r="U19" s="7"/>
    </row>
    <row r="20" spans="1:21">
      <c r="A20" s="16" t="s">
        <v>19</v>
      </c>
      <c r="B20" s="15">
        <v>43130263</v>
      </c>
      <c r="C20" s="15">
        <v>0</v>
      </c>
      <c r="D20" s="15">
        <f>B20+C20</f>
        <v>43130263</v>
      </c>
      <c r="E20" s="15">
        <v>11073966</v>
      </c>
      <c r="F20" s="15">
        <v>11073966</v>
      </c>
      <c r="G20" s="15">
        <f t="shared" si="7"/>
        <v>-32056297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-1723268</v>
      </c>
      <c r="P20" s="10">
        <f t="shared" si="2"/>
        <v>0</v>
      </c>
      <c r="Q20" s="10">
        <f t="shared" si="3"/>
        <v>-1723268</v>
      </c>
      <c r="R20" s="10">
        <f t="shared" si="4"/>
        <v>-355913</v>
      </c>
      <c r="S20" s="10">
        <f t="shared" si="5"/>
        <v>-355913</v>
      </c>
      <c r="T20" s="10">
        <f t="shared" si="6"/>
        <v>1367355</v>
      </c>
      <c r="U20" s="7"/>
    </row>
    <row r="21" spans="1:21">
      <c r="A21" s="16" t="s">
        <v>20</v>
      </c>
      <c r="B21" s="15">
        <v>0</v>
      </c>
      <c r="C21" s="15">
        <v>0</v>
      </c>
      <c r="D21" s="15">
        <f t="shared" si="8"/>
        <v>0</v>
      </c>
      <c r="E21" s="15">
        <v>0</v>
      </c>
      <c r="F21" s="15">
        <v>0</v>
      </c>
      <c r="G21" s="15">
        <f t="shared" si="7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>
      <c r="A22" s="16" t="s">
        <v>21</v>
      </c>
      <c r="B22" s="15">
        <v>0</v>
      </c>
      <c r="C22" s="15">
        <v>0</v>
      </c>
      <c r="D22" s="15">
        <f t="shared" si="8"/>
        <v>0</v>
      </c>
      <c r="E22" s="15">
        <v>0</v>
      </c>
      <c r="F22" s="15">
        <v>0</v>
      </c>
      <c r="G22" s="15">
        <f t="shared" si="7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>
      <c r="A23" s="16" t="s">
        <v>22</v>
      </c>
      <c r="B23" s="15">
        <v>16612714</v>
      </c>
      <c r="C23" s="15">
        <v>0</v>
      </c>
      <c r="D23" s="15">
        <f t="shared" si="8"/>
        <v>16612714</v>
      </c>
      <c r="E23" s="15">
        <v>7328839</v>
      </c>
      <c r="F23" s="15">
        <v>7328839</v>
      </c>
      <c r="G23" s="15">
        <f t="shared" si="7"/>
        <v>-9283875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-663760</v>
      </c>
      <c r="P23" s="10">
        <f t="shared" si="2"/>
        <v>0</v>
      </c>
      <c r="Q23" s="10">
        <f t="shared" si="3"/>
        <v>-663760</v>
      </c>
      <c r="R23" s="10">
        <f t="shared" si="4"/>
        <v>-346789</v>
      </c>
      <c r="S23" s="10">
        <f t="shared" si="5"/>
        <v>-346789</v>
      </c>
      <c r="T23" s="10">
        <f t="shared" si="6"/>
        <v>316971</v>
      </c>
      <c r="U23" s="7"/>
    </row>
    <row r="24" spans="1:21">
      <c r="A24" s="16" t="s">
        <v>23</v>
      </c>
      <c r="B24" s="15">
        <v>0</v>
      </c>
      <c r="C24" s="15">
        <v>0</v>
      </c>
      <c r="D24" s="15">
        <f t="shared" si="8"/>
        <v>0</v>
      </c>
      <c r="E24" s="15">
        <v>0</v>
      </c>
      <c r="F24" s="15">
        <v>0</v>
      </c>
      <c r="G24" s="15">
        <f t="shared" si="7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>
      <c r="A25" s="16" t="s">
        <v>24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>
      <c r="A26" s="16" t="s">
        <v>25</v>
      </c>
      <c r="B26" s="15">
        <v>55410402</v>
      </c>
      <c r="C26" s="15">
        <v>0</v>
      </c>
      <c r="D26" s="15">
        <f t="shared" si="8"/>
        <v>55410402</v>
      </c>
      <c r="E26" s="15">
        <v>8982571</v>
      </c>
      <c r="F26" s="15">
        <v>8982571</v>
      </c>
      <c r="G26" s="15">
        <f t="shared" si="7"/>
        <v>-46427831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-2213921</v>
      </c>
      <c r="P26" s="10">
        <f t="shared" si="2"/>
        <v>0</v>
      </c>
      <c r="Q26" s="10">
        <f t="shared" si="3"/>
        <v>-2213921</v>
      </c>
      <c r="R26" s="10">
        <f t="shared" si="4"/>
        <v>-3037660</v>
      </c>
      <c r="S26" s="10">
        <f t="shared" si="5"/>
        <v>-3037660</v>
      </c>
      <c r="T26" s="10">
        <f t="shared" si="6"/>
        <v>-823739</v>
      </c>
      <c r="U26" s="7"/>
    </row>
    <row r="27" spans="1:21">
      <c r="A27" s="16" t="s">
        <v>26</v>
      </c>
      <c r="B27" s="15">
        <v>176126504</v>
      </c>
      <c r="C27" s="15">
        <v>0</v>
      </c>
      <c r="D27" s="15">
        <f t="shared" si="8"/>
        <v>176126504</v>
      </c>
      <c r="E27" s="15">
        <v>68847086</v>
      </c>
      <c r="F27" s="15">
        <v>68847086</v>
      </c>
      <c r="G27" s="15">
        <f t="shared" si="7"/>
        <v>-107279418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-7037128</v>
      </c>
      <c r="P27" s="10">
        <f t="shared" si="2"/>
        <v>0</v>
      </c>
      <c r="Q27" s="10">
        <f t="shared" si="3"/>
        <v>-7037128</v>
      </c>
      <c r="R27" s="10">
        <f t="shared" si="4"/>
        <v>15397843</v>
      </c>
      <c r="S27" s="10">
        <f t="shared" si="5"/>
        <v>15397843</v>
      </c>
      <c r="T27" s="10">
        <f t="shared" si="6"/>
        <v>22434971</v>
      </c>
      <c r="U27" s="7"/>
    </row>
    <row r="28" spans="1:21">
      <c r="A28" s="16" t="s">
        <v>27</v>
      </c>
      <c r="B28" s="15">
        <v>0</v>
      </c>
      <c r="C28" s="15">
        <v>2678511</v>
      </c>
      <c r="D28" s="15">
        <f t="shared" si="8"/>
        <v>2678511</v>
      </c>
      <c r="E28" s="15">
        <v>2678511</v>
      </c>
      <c r="F28" s="15">
        <v>2678511</v>
      </c>
      <c r="G28" s="15">
        <f t="shared" si="7"/>
        <v>2678511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2678511</v>
      </c>
      <c r="Q28" s="10">
        <f t="shared" si="3"/>
        <v>2678511</v>
      </c>
      <c r="R28" s="10">
        <f t="shared" si="4"/>
        <v>2678511</v>
      </c>
      <c r="S28" s="10">
        <f t="shared" si="5"/>
        <v>2678511</v>
      </c>
      <c r="T28" s="10">
        <f t="shared" si="6"/>
        <v>2678511</v>
      </c>
      <c r="U28" s="7"/>
    </row>
    <row r="29" spans="1:21">
      <c r="A29" s="14" t="s">
        <v>28</v>
      </c>
      <c r="B29" s="15">
        <f>SUM(B30:B34)</f>
        <v>18760762</v>
      </c>
      <c r="C29" s="15">
        <f>SUM(C30:C34)</f>
        <v>245</v>
      </c>
      <c r="D29" s="15">
        <f t="shared" si="8"/>
        <v>18761007</v>
      </c>
      <c r="E29" s="15">
        <f>SUM(E30:E34)</f>
        <v>6765262.0199999996</v>
      </c>
      <c r="F29" s="15">
        <f>SUM(F30:F34)</f>
        <v>6765262.0199999996</v>
      </c>
      <c r="G29" s="15">
        <f t="shared" si="7"/>
        <v>-11995499.98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1"/>
        <v>-628078</v>
      </c>
      <c r="P29" s="10">
        <f t="shared" si="2"/>
        <v>245</v>
      </c>
      <c r="Q29" s="10">
        <f t="shared" si="3"/>
        <v>-627833</v>
      </c>
      <c r="R29" s="10">
        <f t="shared" si="4"/>
        <v>-189547.61000000034</v>
      </c>
      <c r="S29" s="10">
        <f t="shared" si="5"/>
        <v>-189547.61000000034</v>
      </c>
      <c r="T29" s="10">
        <f t="shared" si="6"/>
        <v>438530.38999999873</v>
      </c>
      <c r="U29" s="7"/>
    </row>
    <row r="30" spans="1:21">
      <c r="A30" s="16" t="s">
        <v>29</v>
      </c>
      <c r="B30" s="15">
        <v>0</v>
      </c>
      <c r="C30" s="15">
        <v>245</v>
      </c>
      <c r="D30" s="15">
        <f t="shared" si="8"/>
        <v>245</v>
      </c>
      <c r="E30" s="15">
        <v>245</v>
      </c>
      <c r="F30" s="15">
        <v>245</v>
      </c>
      <c r="G30" s="15">
        <f t="shared" si="7"/>
        <v>245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245</v>
      </c>
      <c r="Q30" s="10">
        <f t="shared" si="3"/>
        <v>245</v>
      </c>
      <c r="R30" s="10">
        <f t="shared" si="4"/>
        <v>245</v>
      </c>
      <c r="S30" s="10">
        <f t="shared" si="5"/>
        <v>245</v>
      </c>
      <c r="T30" s="10">
        <f t="shared" si="6"/>
        <v>245</v>
      </c>
      <c r="U30" s="7"/>
    </row>
    <row r="31" spans="1:21">
      <c r="A31" s="16" t="s">
        <v>30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>
      <c r="A32" s="16" t="s">
        <v>31</v>
      </c>
      <c r="B32" s="15">
        <v>16720762</v>
      </c>
      <c r="C32" s="15">
        <v>0</v>
      </c>
      <c r="D32" s="15">
        <f t="shared" si="8"/>
        <v>16720762</v>
      </c>
      <c r="E32" s="15">
        <v>5691586</v>
      </c>
      <c r="F32" s="15">
        <v>5691586</v>
      </c>
      <c r="G32" s="15">
        <f t="shared" si="7"/>
        <v>-11029176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-668078</v>
      </c>
      <c r="P32" s="10">
        <f t="shared" si="2"/>
        <v>0</v>
      </c>
      <c r="Q32" s="10">
        <f t="shared" si="3"/>
        <v>-668078</v>
      </c>
      <c r="R32" s="10">
        <f t="shared" si="4"/>
        <v>-350893</v>
      </c>
      <c r="S32" s="10">
        <f t="shared" si="5"/>
        <v>-350893</v>
      </c>
      <c r="T32" s="10">
        <f t="shared" si="6"/>
        <v>317185</v>
      </c>
      <c r="U32" s="7"/>
    </row>
    <row r="33" spans="1:21">
      <c r="A33" s="16" t="s">
        <v>32</v>
      </c>
      <c r="B33" s="15">
        <v>0</v>
      </c>
      <c r="C33" s="15">
        <v>0</v>
      </c>
      <c r="D33" s="15">
        <f t="shared" si="8"/>
        <v>0</v>
      </c>
      <c r="E33" s="15">
        <v>0</v>
      </c>
      <c r="F33" s="15">
        <v>0</v>
      </c>
      <c r="G33" s="15">
        <f t="shared" si="7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>
      <c r="A34" s="16" t="s">
        <v>33</v>
      </c>
      <c r="B34" s="15">
        <v>2040000</v>
      </c>
      <c r="C34" s="15">
        <v>0</v>
      </c>
      <c r="D34" s="15">
        <f t="shared" si="8"/>
        <v>2040000</v>
      </c>
      <c r="E34" s="15">
        <v>1073431.02</v>
      </c>
      <c r="F34" s="15">
        <v>1073431.02</v>
      </c>
      <c r="G34" s="15">
        <f t="shared" si="7"/>
        <v>-966568.98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1"/>
        <v>40000</v>
      </c>
      <c r="P34" s="10">
        <f t="shared" si="2"/>
        <v>0</v>
      </c>
      <c r="Q34" s="10">
        <f t="shared" si="3"/>
        <v>40000</v>
      </c>
      <c r="R34" s="10">
        <f t="shared" si="4"/>
        <v>161100.39000000001</v>
      </c>
      <c r="S34" s="10">
        <f t="shared" si="5"/>
        <v>161100.39000000001</v>
      </c>
      <c r="T34" s="10">
        <f t="shared" si="6"/>
        <v>121100.39000000013</v>
      </c>
      <c r="U34" s="7"/>
    </row>
    <row r="35" spans="1:21">
      <c r="A35" s="14" t="s">
        <v>34</v>
      </c>
      <c r="B35" s="15">
        <v>0</v>
      </c>
      <c r="C35" s="15">
        <v>0</v>
      </c>
      <c r="D35" s="15">
        <f t="shared" si="8"/>
        <v>0</v>
      </c>
      <c r="E35" s="15">
        <v>0</v>
      </c>
      <c r="F35" s="15">
        <v>0</v>
      </c>
      <c r="G35" s="15">
        <f t="shared" si="7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>
      <c r="A36" s="14" t="s">
        <v>35</v>
      </c>
      <c r="B36" s="15">
        <v>0</v>
      </c>
      <c r="C36" s="15">
        <v>0</v>
      </c>
      <c r="D36" s="15">
        <f t="shared" si="8"/>
        <v>0</v>
      </c>
      <c r="E36" s="15">
        <v>0</v>
      </c>
      <c r="F36" s="15">
        <v>0</v>
      </c>
      <c r="G36" s="15">
        <f t="shared" si="7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>
      <c r="A37" s="16" t="s">
        <v>36</v>
      </c>
      <c r="B37" s="15">
        <v>0</v>
      </c>
      <c r="C37" s="15">
        <v>0</v>
      </c>
      <c r="D37" s="15">
        <f t="shared" si="8"/>
        <v>0</v>
      </c>
      <c r="E37" s="15">
        <v>0</v>
      </c>
      <c r="F37" s="15">
        <v>0</v>
      </c>
      <c r="G37" s="15">
        <f t="shared" si="7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>
      <c r="A38" s="14" t="s">
        <v>37</v>
      </c>
      <c r="B38" s="15">
        <f>SUM(B39:B40)</f>
        <v>1737883</v>
      </c>
      <c r="C38" s="15">
        <f>SUM(C39:C40)</f>
        <v>-829993</v>
      </c>
      <c r="D38" s="15">
        <f t="shared" si="8"/>
        <v>907890</v>
      </c>
      <c r="E38" s="15">
        <f>SUM(E39:E40)</f>
        <v>907890</v>
      </c>
      <c r="F38" s="15">
        <f>SUM(F39:F40)</f>
        <v>907890</v>
      </c>
      <c r="G38" s="15">
        <f t="shared" si="7"/>
        <v>-829993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-69437</v>
      </c>
      <c r="P38" s="10">
        <f t="shared" si="2"/>
        <v>-829993</v>
      </c>
      <c r="Q38" s="10">
        <f t="shared" si="3"/>
        <v>-899430</v>
      </c>
      <c r="R38" s="10">
        <f t="shared" si="4"/>
        <v>360674</v>
      </c>
      <c r="S38" s="10">
        <f t="shared" si="5"/>
        <v>360674</v>
      </c>
      <c r="T38" s="10">
        <f t="shared" si="6"/>
        <v>430111</v>
      </c>
      <c r="U38" s="7"/>
    </row>
    <row r="39" spans="1:21">
      <c r="A39" s="16" t="s">
        <v>38</v>
      </c>
      <c r="B39" s="15">
        <v>1737883</v>
      </c>
      <c r="C39" s="15">
        <v>-829993</v>
      </c>
      <c r="D39" s="15">
        <f t="shared" si="8"/>
        <v>907890</v>
      </c>
      <c r="E39" s="15">
        <v>907890</v>
      </c>
      <c r="F39" s="15">
        <v>907890</v>
      </c>
      <c r="G39" s="15">
        <f t="shared" si="7"/>
        <v>-829993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-69437</v>
      </c>
      <c r="P39" s="10">
        <f t="shared" si="2"/>
        <v>-829993</v>
      </c>
      <c r="Q39" s="10">
        <f t="shared" si="3"/>
        <v>-899430</v>
      </c>
      <c r="R39" s="10">
        <f t="shared" si="4"/>
        <v>360674</v>
      </c>
      <c r="S39" s="10">
        <f t="shared" si="5"/>
        <v>360674</v>
      </c>
      <c r="T39" s="10">
        <f t="shared" si="6"/>
        <v>430111</v>
      </c>
      <c r="U39" s="7"/>
    </row>
    <row r="40" spans="1:21">
      <c r="A40" s="16" t="s">
        <v>39</v>
      </c>
      <c r="B40" s="15">
        <v>0</v>
      </c>
      <c r="C40" s="15">
        <v>0</v>
      </c>
      <c r="D40" s="15">
        <f t="shared" si="8"/>
        <v>0</v>
      </c>
      <c r="E40" s="15">
        <v>0</v>
      </c>
      <c r="F40" s="15">
        <v>0</v>
      </c>
      <c r="G40" s="15">
        <f t="shared" si="7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>
      <c r="A41" s="16" t="s">
        <v>40</v>
      </c>
      <c r="B41" s="15">
        <f>SUM(B10:B17,B29,B35,B36,B38)</f>
        <v>3922831242</v>
      </c>
      <c r="C41" s="15">
        <f>SUM(C10:C17,C29,C35,C36,C38)</f>
        <v>92036280.320000008</v>
      </c>
      <c r="D41" s="15">
        <f t="shared" si="8"/>
        <v>4014867522.3200002</v>
      </c>
      <c r="E41" s="15">
        <f>SUM(E10:E17,E29,E35,E36,E38)</f>
        <v>1938288705.2899997</v>
      </c>
      <c r="F41" s="15">
        <f>SUM(F10:F17,F29,F35,F36,F38)</f>
        <v>1926822326.5699999</v>
      </c>
      <c r="G41" s="15">
        <f t="shared" si="7"/>
        <v>-1996008915.4300001</v>
      </c>
      <c r="H41" s="7" t="s">
        <v>110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1"/>
        <v>13986640</v>
      </c>
      <c r="P41" s="10">
        <f t="shared" si="2"/>
        <v>66994945.650000006</v>
      </c>
      <c r="Q41" s="10">
        <f t="shared" si="3"/>
        <v>80981585.650000095</v>
      </c>
      <c r="R41" s="10">
        <f t="shared" si="4"/>
        <v>-97470336.600000381</v>
      </c>
      <c r="S41" s="10">
        <f t="shared" si="5"/>
        <v>-96491445.980000019</v>
      </c>
      <c r="T41" s="10">
        <f t="shared" si="6"/>
        <v>-110478085.98000002</v>
      </c>
      <c r="U41" s="7"/>
    </row>
    <row r="42" spans="1:21">
      <c r="A42" s="16" t="s">
        <v>41</v>
      </c>
      <c r="B42" s="15">
        <v>0</v>
      </c>
      <c r="C42" s="15">
        <v>0</v>
      </c>
      <c r="D42" s="15">
        <f t="shared" si="8"/>
        <v>0</v>
      </c>
      <c r="E42" s="15">
        <v>0</v>
      </c>
      <c r="F42" s="15">
        <v>0</v>
      </c>
      <c r="G42" s="15">
        <f t="shared" si="7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>
      <c r="A44" s="14" t="s">
        <v>43</v>
      </c>
      <c r="B44" s="15">
        <f>SUM(B45:B52)</f>
        <v>645168758</v>
      </c>
      <c r="C44" s="15">
        <f>SUM(C45:C52)</f>
        <v>0</v>
      </c>
      <c r="D44" s="15">
        <f t="shared" si="8"/>
        <v>645168758</v>
      </c>
      <c r="E44" s="15">
        <f>SUM(E45:E52)</f>
        <v>191198598</v>
      </c>
      <c r="F44" s="15">
        <f>SUM(F45:F52)</f>
        <v>191198598</v>
      </c>
      <c r="G44" s="15">
        <f t="shared" si="7"/>
        <v>-453970160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12336433</v>
      </c>
      <c r="P44" s="10">
        <f t="shared" si="2"/>
        <v>0</v>
      </c>
      <c r="Q44" s="10">
        <f t="shared" si="3"/>
        <v>12336433</v>
      </c>
      <c r="R44" s="10">
        <f t="shared" si="4"/>
        <v>10298955</v>
      </c>
      <c r="S44" s="10">
        <f t="shared" si="5"/>
        <v>10298955</v>
      </c>
      <c r="T44" s="10">
        <f t="shared" si="6"/>
        <v>-2037478</v>
      </c>
      <c r="U44" s="7"/>
    </row>
    <row r="45" spans="1:21">
      <c r="A45" s="16" t="s">
        <v>44</v>
      </c>
      <c r="B45" s="15">
        <v>0</v>
      </c>
      <c r="C45" s="15">
        <v>0</v>
      </c>
      <c r="D45" s="15">
        <f t="shared" si="8"/>
        <v>0</v>
      </c>
      <c r="E45" s="15">
        <v>0</v>
      </c>
      <c r="F45" s="15">
        <v>0</v>
      </c>
      <c r="G45" s="15">
        <f t="shared" si="7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>
      <c r="A46" s="16" t="s">
        <v>45</v>
      </c>
      <c r="B46" s="15">
        <v>0</v>
      </c>
      <c r="C46" s="15">
        <v>0</v>
      </c>
      <c r="D46" s="15">
        <f t="shared" si="8"/>
        <v>0</v>
      </c>
      <c r="E46" s="15">
        <v>0</v>
      </c>
      <c r="F46" s="15">
        <v>0</v>
      </c>
      <c r="G46" s="15">
        <f t="shared" si="7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>
      <c r="A47" s="16" t="s">
        <v>46</v>
      </c>
      <c r="B47" s="15">
        <v>92954946</v>
      </c>
      <c r="C47" s="15">
        <v>0</v>
      </c>
      <c r="D47" s="15">
        <f t="shared" si="8"/>
        <v>92954946</v>
      </c>
      <c r="E47" s="15">
        <v>32913780</v>
      </c>
      <c r="F47" s="15">
        <v>32913780</v>
      </c>
      <c r="G47" s="15">
        <f t="shared" si="7"/>
        <v>-60041166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1777414</v>
      </c>
      <c r="P47" s="10">
        <f t="shared" si="2"/>
        <v>0</v>
      </c>
      <c r="Q47" s="10">
        <f t="shared" si="3"/>
        <v>1777414</v>
      </c>
      <c r="R47" s="10">
        <f t="shared" si="4"/>
        <v>2213559</v>
      </c>
      <c r="S47" s="10">
        <f t="shared" si="5"/>
        <v>2213559</v>
      </c>
      <c r="T47" s="10">
        <f t="shared" si="6"/>
        <v>436145</v>
      </c>
      <c r="U47" s="7"/>
    </row>
    <row r="48" spans="1:21" ht="17.25">
      <c r="A48" s="17" t="s">
        <v>47</v>
      </c>
      <c r="B48" s="15">
        <v>552213812</v>
      </c>
      <c r="C48" s="15">
        <v>0</v>
      </c>
      <c r="D48" s="15">
        <f t="shared" si="8"/>
        <v>552213812</v>
      </c>
      <c r="E48" s="15">
        <v>158284818</v>
      </c>
      <c r="F48" s="15">
        <v>158284818</v>
      </c>
      <c r="G48" s="15">
        <f t="shared" si="7"/>
        <v>-393928994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10559019</v>
      </c>
      <c r="P48" s="10">
        <f t="shared" si="2"/>
        <v>0</v>
      </c>
      <c r="Q48" s="10">
        <f t="shared" si="3"/>
        <v>10559019</v>
      </c>
      <c r="R48" s="10">
        <f t="shared" si="4"/>
        <v>8085396</v>
      </c>
      <c r="S48" s="10">
        <f t="shared" si="5"/>
        <v>8085396</v>
      </c>
      <c r="T48" s="10">
        <f t="shared" si="6"/>
        <v>-2473623</v>
      </c>
      <c r="U48" s="7"/>
    </row>
    <row r="49" spans="1:21">
      <c r="A49" s="16" t="s">
        <v>48</v>
      </c>
      <c r="B49" s="18">
        <v>0</v>
      </c>
      <c r="C49" s="18">
        <v>0</v>
      </c>
      <c r="D49" s="15">
        <f t="shared" si="8"/>
        <v>0</v>
      </c>
      <c r="E49" s="18">
        <v>0</v>
      </c>
      <c r="F49" s="18">
        <v>0</v>
      </c>
      <c r="G49" s="15">
        <f t="shared" si="7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>
      <c r="A50" s="16" t="s">
        <v>49</v>
      </c>
      <c r="B50" s="15">
        <v>0</v>
      </c>
      <c r="C50" s="15">
        <v>0</v>
      </c>
      <c r="D50" s="15">
        <f t="shared" si="8"/>
        <v>0</v>
      </c>
      <c r="E50" s="15">
        <v>0</v>
      </c>
      <c r="F50" s="15">
        <v>0</v>
      </c>
      <c r="G50" s="15">
        <f t="shared" si="7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>
      <c r="A51" s="16" t="s">
        <v>50</v>
      </c>
      <c r="B51" s="15">
        <v>0</v>
      </c>
      <c r="C51" s="15">
        <v>0</v>
      </c>
      <c r="D51" s="15">
        <f t="shared" si="8"/>
        <v>0</v>
      </c>
      <c r="E51" s="15">
        <v>0</v>
      </c>
      <c r="F51" s="15">
        <v>0</v>
      </c>
      <c r="G51" s="15">
        <f t="shared" si="7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>
      <c r="A52" s="19" t="s">
        <v>51</v>
      </c>
      <c r="B52" s="20">
        <v>0</v>
      </c>
      <c r="C52" s="20">
        <v>0</v>
      </c>
      <c r="D52" s="15">
        <f t="shared" si="8"/>
        <v>0</v>
      </c>
      <c r="E52" s="20">
        <v>0</v>
      </c>
      <c r="F52" s="20">
        <v>0</v>
      </c>
      <c r="G52" s="15">
        <f t="shared" si="7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>
      <c r="A53" s="19" t="s">
        <v>52</v>
      </c>
      <c r="B53" s="15">
        <f>SUM(B54:B57)</f>
        <v>240000000</v>
      </c>
      <c r="C53" s="15">
        <f>SUM(C54:C57)</f>
        <v>50000000</v>
      </c>
      <c r="D53" s="15">
        <f t="shared" si="8"/>
        <v>290000000</v>
      </c>
      <c r="E53" s="15">
        <f>SUM(E54:E57)</f>
        <v>280000000</v>
      </c>
      <c r="F53" s="15">
        <f>SUM(F54:F57)</f>
        <v>280000000</v>
      </c>
      <c r="G53" s="15">
        <f t="shared" si="7"/>
        <v>40000000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50000000</v>
      </c>
      <c r="Q53" s="10">
        <f t="shared" si="3"/>
        <v>290000000</v>
      </c>
      <c r="R53" s="10">
        <f t="shared" si="4"/>
        <v>280000000</v>
      </c>
      <c r="S53" s="10">
        <f t="shared" si="5"/>
        <v>280000000</v>
      </c>
      <c r="T53" s="10">
        <f t="shared" si="6"/>
        <v>40000000</v>
      </c>
      <c r="U53" s="7"/>
    </row>
    <row r="54" spans="1:21">
      <c r="A54" s="14" t="s">
        <v>53</v>
      </c>
      <c r="B54" s="15">
        <v>0</v>
      </c>
      <c r="C54" s="15">
        <v>0</v>
      </c>
      <c r="D54" s="15">
        <f t="shared" si="8"/>
        <v>0</v>
      </c>
      <c r="E54" s="15">
        <v>0</v>
      </c>
      <c r="F54" s="15">
        <v>0</v>
      </c>
      <c r="G54" s="15">
        <f t="shared" si="7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>
      <c r="A55" s="14" t="s">
        <v>54</v>
      </c>
      <c r="B55" s="15">
        <v>0</v>
      </c>
      <c r="C55" s="15">
        <v>0</v>
      </c>
      <c r="D55" s="15">
        <f t="shared" si="8"/>
        <v>0</v>
      </c>
      <c r="E55" s="15">
        <v>0</v>
      </c>
      <c r="F55" s="15">
        <v>0</v>
      </c>
      <c r="G55" s="15">
        <f t="shared" si="7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>
      <c r="A56" s="14" t="s">
        <v>55</v>
      </c>
      <c r="B56" s="15">
        <v>0</v>
      </c>
      <c r="C56" s="15">
        <v>0</v>
      </c>
      <c r="D56" s="15">
        <f t="shared" si="8"/>
        <v>0</v>
      </c>
      <c r="E56" s="15">
        <v>0</v>
      </c>
      <c r="F56" s="15">
        <v>0</v>
      </c>
      <c r="G56" s="15">
        <f t="shared" si="7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>
      <c r="A57" s="14" t="s">
        <v>56</v>
      </c>
      <c r="B57" s="15">
        <v>240000000</v>
      </c>
      <c r="C57" s="15">
        <v>50000000</v>
      </c>
      <c r="D57" s="15">
        <f t="shared" si="8"/>
        <v>290000000</v>
      </c>
      <c r="E57" s="15">
        <v>280000000</v>
      </c>
      <c r="F57" s="15">
        <v>280000000</v>
      </c>
      <c r="G57" s="15">
        <f t="shared" si="7"/>
        <v>40000000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50000000</v>
      </c>
      <c r="Q57" s="10">
        <f t="shared" si="3"/>
        <v>290000000</v>
      </c>
      <c r="R57" s="10">
        <f t="shared" si="4"/>
        <v>280000000</v>
      </c>
      <c r="S57" s="10">
        <f t="shared" si="5"/>
        <v>280000000</v>
      </c>
      <c r="T57" s="10">
        <f t="shared" si="6"/>
        <v>40000000</v>
      </c>
      <c r="U57" s="7"/>
    </row>
    <row r="58" spans="1:21">
      <c r="A58" s="16" t="s">
        <v>57</v>
      </c>
      <c r="B58" s="15">
        <f>SUM(B59:B60)</f>
        <v>0</v>
      </c>
      <c r="C58" s="15">
        <f>SUM(C59:C60)</f>
        <v>0</v>
      </c>
      <c r="D58" s="15">
        <f t="shared" si="8"/>
        <v>0</v>
      </c>
      <c r="E58" s="15">
        <f>SUM(E59:E60)</f>
        <v>0</v>
      </c>
      <c r="F58" s="15">
        <f>SUM(F59:F60)</f>
        <v>0</v>
      </c>
      <c r="G58" s="15">
        <f t="shared" si="7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>
      <c r="A59" s="14" t="s">
        <v>58</v>
      </c>
      <c r="B59" s="15">
        <v>0</v>
      </c>
      <c r="C59" s="15">
        <v>0</v>
      </c>
      <c r="D59" s="15">
        <f t="shared" si="8"/>
        <v>0</v>
      </c>
      <c r="E59" s="15">
        <v>0</v>
      </c>
      <c r="F59" s="15">
        <v>0</v>
      </c>
      <c r="G59" s="15">
        <f t="shared" si="7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>
      <c r="A60" s="14" t="s">
        <v>59</v>
      </c>
      <c r="B60" s="15">
        <v>0</v>
      </c>
      <c r="C60" s="15">
        <v>0</v>
      </c>
      <c r="D60" s="15">
        <f t="shared" si="8"/>
        <v>0</v>
      </c>
      <c r="E60" s="15">
        <v>0</v>
      </c>
      <c r="F60" s="15">
        <v>0</v>
      </c>
      <c r="G60" s="15">
        <f t="shared" si="7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>
      <c r="A61" s="16" t="s">
        <v>60</v>
      </c>
      <c r="B61" s="15">
        <v>0</v>
      </c>
      <c r="C61" s="15">
        <v>0</v>
      </c>
      <c r="D61" s="15">
        <f t="shared" si="8"/>
        <v>0</v>
      </c>
      <c r="E61" s="15">
        <v>0</v>
      </c>
      <c r="F61" s="15">
        <v>0</v>
      </c>
      <c r="G61" s="15">
        <f t="shared" si="7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>
      <c r="A62" s="16" t="s">
        <v>61</v>
      </c>
      <c r="B62" s="15">
        <v>0</v>
      </c>
      <c r="C62" s="15">
        <v>0</v>
      </c>
      <c r="D62" s="15">
        <f t="shared" si="8"/>
        <v>0</v>
      </c>
      <c r="E62" s="15">
        <v>0</v>
      </c>
      <c r="F62" s="15">
        <v>0</v>
      </c>
      <c r="G62" s="15">
        <f t="shared" si="7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>
      <c r="A63" s="16" t="s">
        <v>62</v>
      </c>
      <c r="B63" s="15">
        <f>SUM(B44,B53,B58,B61,B62)</f>
        <v>885168758</v>
      </c>
      <c r="C63" s="15">
        <f>SUM(C44,C53,C58,C61,C62)</f>
        <v>50000000</v>
      </c>
      <c r="D63" s="15">
        <f t="shared" si="8"/>
        <v>935168758</v>
      </c>
      <c r="E63" s="15">
        <f>SUM(E44,E53,E58,E61,E62)</f>
        <v>471198598</v>
      </c>
      <c r="F63" s="15">
        <f>SUM(F44,F53,F58,F61,F62)</f>
        <v>471198598</v>
      </c>
      <c r="G63" s="15">
        <f t="shared" si="7"/>
        <v>-413970160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252336433</v>
      </c>
      <c r="P63" s="10">
        <f t="shared" si="2"/>
        <v>50000000</v>
      </c>
      <c r="Q63" s="10">
        <f t="shared" si="3"/>
        <v>302336433</v>
      </c>
      <c r="R63" s="10">
        <f t="shared" si="4"/>
        <v>290298955</v>
      </c>
      <c r="S63" s="10">
        <f t="shared" si="5"/>
        <v>290298955</v>
      </c>
      <c r="T63" s="10">
        <f t="shared" si="6"/>
        <v>37962522</v>
      </c>
      <c r="U63" s="7"/>
    </row>
    <row r="64" spans="1:21">
      <c r="A64" s="16" t="s">
        <v>63</v>
      </c>
      <c r="B64" s="15">
        <f>B65</f>
        <v>0</v>
      </c>
      <c r="C64" s="15">
        <f t="shared" ref="C64:E64" si="9">C65</f>
        <v>0</v>
      </c>
      <c r="D64" s="15">
        <f t="shared" si="8"/>
        <v>0</v>
      </c>
      <c r="E64" s="15">
        <f t="shared" si="9"/>
        <v>0</v>
      </c>
      <c r="F64" s="15">
        <v>0</v>
      </c>
      <c r="G64" s="15">
        <f t="shared" si="7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1">
      <c r="A65" s="16" t="s">
        <v>64</v>
      </c>
      <c r="B65" s="15">
        <v>0</v>
      </c>
      <c r="C65" s="15">
        <v>0</v>
      </c>
      <c r="D65" s="15">
        <f t="shared" si="8"/>
        <v>0</v>
      </c>
      <c r="E65" s="15">
        <v>0</v>
      </c>
      <c r="F65" s="15">
        <v>0</v>
      </c>
      <c r="G65" s="15">
        <f t="shared" si="7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1">
      <c r="A66" s="16" t="s">
        <v>65</v>
      </c>
      <c r="B66" s="15">
        <f>SUM(B41,B63,B64)</f>
        <v>4808000000</v>
      </c>
      <c r="C66" s="15">
        <f>SUM(C41,C63,C64)</f>
        <v>142036280.31999999</v>
      </c>
      <c r="D66" s="15">
        <f t="shared" si="8"/>
        <v>4950036280.3199997</v>
      </c>
      <c r="E66" s="15">
        <f>SUM(E41,E63,E64)</f>
        <v>2409487303.29</v>
      </c>
      <c r="F66" s="15">
        <f>SUM(F41,F63,F64)</f>
        <v>2398020924.5699997</v>
      </c>
      <c r="G66" s="15">
        <f>+F66-B66</f>
        <v>-2409979075.4300003</v>
      </c>
      <c r="H66" t="s">
        <v>135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1"/>
        <v>266323073</v>
      </c>
      <c r="P66" s="10">
        <f t="shared" si="2"/>
        <v>116994945.64999999</v>
      </c>
      <c r="Q66" s="10">
        <f t="shared" si="3"/>
        <v>383318018.64999962</v>
      </c>
      <c r="R66" s="10">
        <f t="shared" si="4"/>
        <v>192828618.4000001</v>
      </c>
      <c r="S66" s="10">
        <f t="shared" si="5"/>
        <v>193807509.0199995</v>
      </c>
      <c r="T66" s="10">
        <f t="shared" si="6"/>
        <v>-72515563.980000496</v>
      </c>
      <c r="U66" s="7"/>
    </row>
    <row r="67" spans="1:21">
      <c r="A67" s="4" t="s">
        <v>66</v>
      </c>
      <c r="B67" s="5"/>
      <c r="C67" s="11"/>
      <c r="D67" s="11"/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1" ht="17.25">
      <c r="A68" s="17" t="s">
        <v>67</v>
      </c>
      <c r="B68" s="15">
        <v>0</v>
      </c>
      <c r="C68" s="15">
        <v>0</v>
      </c>
      <c r="D68" s="15">
        <f t="shared" si="8"/>
        <v>0</v>
      </c>
      <c r="E68" s="15">
        <v>0</v>
      </c>
      <c r="F68" s="15">
        <v>0</v>
      </c>
      <c r="G68" s="15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1" ht="16.5">
      <c r="A69" s="21" t="s">
        <v>68</v>
      </c>
      <c r="B69" s="18">
        <v>0</v>
      </c>
      <c r="C69" s="18">
        <v>0</v>
      </c>
      <c r="D69" s="15">
        <f t="shared" si="8"/>
        <v>0</v>
      </c>
      <c r="E69" s="18">
        <v>0</v>
      </c>
      <c r="F69" s="18">
        <v>0</v>
      </c>
      <c r="G69" s="18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1" ht="13.5" thickBot="1">
      <c r="A70" s="22" t="s">
        <v>69</v>
      </c>
      <c r="B70" s="23">
        <v>0</v>
      </c>
      <c r="C70" s="23">
        <v>0</v>
      </c>
      <c r="D70" s="23">
        <f t="shared" si="8"/>
        <v>0</v>
      </c>
      <c r="E70" s="23">
        <v>0</v>
      </c>
      <c r="F70" s="23">
        <v>0</v>
      </c>
      <c r="G70" s="23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  <row r="72" spans="1:21">
      <c r="A72" s="13"/>
    </row>
  </sheetData>
  <mergeCells count="16">
    <mergeCell ref="A1:I1"/>
    <mergeCell ref="A2:I2"/>
    <mergeCell ref="A3:I3"/>
    <mergeCell ref="A4:I4"/>
    <mergeCell ref="A5:I5"/>
    <mergeCell ref="O7:S7"/>
    <mergeCell ref="T7:T8"/>
    <mergeCell ref="O6:T6"/>
    <mergeCell ref="H7:H8"/>
    <mergeCell ref="I7:M7"/>
    <mergeCell ref="N7:N8"/>
    <mergeCell ref="A6:G6"/>
    <mergeCell ref="H6:N6"/>
    <mergeCell ref="A7:A8"/>
    <mergeCell ref="B7:F7"/>
    <mergeCell ref="G7:G8"/>
  </mergeCells>
  <pageMargins left="0.25" right="0.25" top="0.75" bottom="0.75" header="0.3" footer="0.3"/>
  <pageSetup scale="74" orientation="portrait" r:id="rId1"/>
  <ignoredErrors>
    <ignoredError sqref="D38:D70 D17" formula="1"/>
    <ignoredError sqref="C29 B58:C58 E58:F58 E29" formulaRange="1"/>
    <ignoredError sqref="D2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Rafael Hernandez Vargas</cp:lastModifiedBy>
  <cp:lastPrinted>2021-04-09T15:13:17Z</cp:lastPrinted>
  <dcterms:created xsi:type="dcterms:W3CDTF">2019-04-11T00:38:54Z</dcterms:created>
  <dcterms:modified xsi:type="dcterms:W3CDTF">2021-04-09T15:18:24Z</dcterms:modified>
</cp:coreProperties>
</file>